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ynarovci/Documents/Daniela/skola ZRPS/Ekonomicke a ZRPS/2021-2022/"/>
    </mc:Choice>
  </mc:AlternateContent>
  <xr:revisionPtr revIDLastSave="0" documentId="13_ncr:1_{37B8C4C9-C1B0-3C4E-8F5E-D429A188C4D5}" xr6:coauthVersionLast="36" xr6:coauthVersionMax="36" xr10:uidLastSave="{00000000-0000-0000-0000-000000000000}"/>
  <bookViews>
    <workbookView xWindow="4420" yWindow="960" windowWidth="26640" windowHeight="18560" xr2:uid="{A5D7EBDD-F104-EE4E-BAC8-6C3F2F7A34CB}"/>
  </bookViews>
  <sheets>
    <sheet name="Rozpocet" sheetId="1" r:id="rId1"/>
    <sheet name="Novy navrh" sheetId="7" r:id="rId2"/>
    <sheet name="R-prepocty" sheetId="2" r:id="rId3"/>
    <sheet name="SKD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41" i="1"/>
  <c r="B4" i="1" s="1"/>
  <c r="B43" i="1"/>
  <c r="B5" i="1" s="1"/>
  <c r="B35" i="1"/>
  <c r="B3" i="1" s="1"/>
  <c r="B16" i="1" l="1"/>
  <c r="D30" i="7"/>
  <c r="D27" i="7"/>
  <c r="B31" i="7"/>
  <c r="C23" i="7"/>
  <c r="C22" i="7"/>
  <c r="B27" i="7"/>
  <c r="C27" i="7"/>
  <c r="D15" i="7"/>
  <c r="D14" i="7"/>
  <c r="B19" i="7" l="1"/>
  <c r="E11" i="7"/>
  <c r="C19" i="7" l="1"/>
  <c r="D19" i="7"/>
  <c r="C7" i="7" l="1"/>
  <c r="F11" i="7"/>
  <c r="B7" i="7"/>
  <c r="E22" i="1" l="1"/>
  <c r="E21" i="1"/>
  <c r="E20" i="1"/>
  <c r="E20" i="2"/>
  <c r="E19" i="2"/>
  <c r="E18" i="2"/>
  <c r="E23" i="2" s="1"/>
  <c r="B5" i="2"/>
  <c r="B15" i="2" s="1"/>
  <c r="B4" i="2"/>
  <c r="B3" i="2"/>
  <c r="B2" i="2"/>
  <c r="E25" i="1" l="1"/>
  <c r="E17" i="1" s="1"/>
  <c r="E15" i="2"/>
  <c r="E13" i="2" s="1"/>
  <c r="C17" i="5" l="1"/>
  <c r="G60" i="2"/>
  <c r="G59" i="2"/>
  <c r="C19" i="5"/>
  <c r="G61" i="2"/>
  <c r="E61" i="2"/>
  <c r="E60" i="2"/>
  <c r="E59" i="2"/>
  <c r="B15" i="5"/>
  <c r="C12" i="5"/>
  <c r="C10" i="5"/>
  <c r="C14" i="5" l="1"/>
</calcChain>
</file>

<file path=xl/sharedStrings.xml><?xml version="1.0" encoding="utf-8"?>
<sst xmlns="http://schemas.openxmlformats.org/spreadsheetml/2006/main" count="218" uniqueCount="134">
  <si>
    <t>Spevácka súťaž- Slávik Slovenska</t>
  </si>
  <si>
    <t>CD-HUV- pre žiakov1.stupňa</t>
  </si>
  <si>
    <t>Šaliansky Maťko</t>
  </si>
  <si>
    <t>Vianočný kvíz</t>
  </si>
  <si>
    <t>English Star</t>
  </si>
  <si>
    <t>Olympiáda</t>
  </si>
  <si>
    <t>Vianoce Pri križi</t>
  </si>
  <si>
    <t>Športový deň</t>
  </si>
  <si>
    <t>Konferencia projektov</t>
  </si>
  <si>
    <t>Olympiáda DA I.stupeň</t>
  </si>
  <si>
    <t>Brigády</t>
  </si>
  <si>
    <t>Mikuláš</t>
  </si>
  <si>
    <t>Imatrikulácia, súťaže tričká</t>
  </si>
  <si>
    <t>Prváčikova boxy</t>
  </si>
  <si>
    <t>Hygiena</t>
  </si>
  <si>
    <t>Hovorme spolu</t>
  </si>
  <si>
    <t>Športujme spolu, Pohni kostrou</t>
  </si>
  <si>
    <t>Žiacka rada - aktivity, odmeny</t>
  </si>
  <si>
    <t>Školský psychológ - učebné pomôcky</t>
  </si>
  <si>
    <t>Predpokladané príjmy:</t>
  </si>
  <si>
    <t>Výška:</t>
  </si>
  <si>
    <t>Suma:</t>
  </si>
  <si>
    <t>DA - športové pomôcky, ceny, ostatné</t>
  </si>
  <si>
    <t>Učebné pomôcky, odb.knihy, literatúra</t>
  </si>
  <si>
    <t>Väčšie šk.podujatia - aktivity (občerstvenie, ceny, spotr.mat.)</t>
  </si>
  <si>
    <t>Šk.súťaže, olympiády z dejepisu, geografie, Dúbravka moja</t>
  </si>
  <si>
    <t>DA- služby</t>
  </si>
  <si>
    <t xml:space="preserve">Pojekty - spoluúčasť </t>
  </si>
  <si>
    <t xml:space="preserve">Ceny, spotrebný materiál </t>
  </si>
  <si>
    <t>Spotrebný materiál (tonery, papier..)</t>
  </si>
  <si>
    <t>Zážitkové vyučovanie (exkurzie, besedy, vých. koncerty..)</t>
  </si>
  <si>
    <t xml:space="preserve">Zážitkové vyučovanie (exkurzie, besedy, vých. koncerty..) </t>
  </si>
  <si>
    <t>Podrobný rozpis položiek rozpočtu v EUR</t>
  </si>
  <si>
    <t>Predpokladané príjmy spolu:</t>
  </si>
  <si>
    <t>Predpokladané výdavky:</t>
  </si>
  <si>
    <t>Plánované výdavky spolu:</t>
  </si>
  <si>
    <t>Členský príspevok na rodinu</t>
  </si>
  <si>
    <t>Hygiena prísp. na žiaka</t>
  </si>
  <si>
    <t>Príspevok ŠKD</t>
  </si>
  <si>
    <t>Triedny fond na I.stupni je 10 EUR za rok, odovzdáva sa tr.učiteľovi! Je mimo príspevkov ZRPŠ.</t>
  </si>
  <si>
    <t>25 EUR /polrok</t>
  </si>
  <si>
    <t>30 EUR</t>
  </si>
  <si>
    <t>12 EUR</t>
  </si>
  <si>
    <t>10 EUR</t>
  </si>
  <si>
    <t>Zápis prvákov,predškoláci</t>
  </si>
  <si>
    <t>Klub detskej atletiky ZŠ Pri kríži -príspevok</t>
  </si>
  <si>
    <t>Počet žiakov/rodín:</t>
  </si>
  <si>
    <t xml:space="preserve">Príspevok ŠKD </t>
  </si>
  <si>
    <t>Klub detskej atletiky ZŠ Pri kríži -príspevok + SAZ príspevok</t>
  </si>
  <si>
    <t>Ostatné (poplatky, služby)</t>
  </si>
  <si>
    <t>ŠKD</t>
  </si>
  <si>
    <t>oddelení</t>
  </si>
  <si>
    <t>Rozpočet aktivity:</t>
  </si>
  <si>
    <t>Tvorivé dielne Strašidlá strašidielka</t>
  </si>
  <si>
    <t>Karneval</t>
  </si>
  <si>
    <t xml:space="preserve"> </t>
  </si>
  <si>
    <t>Dopravná súťaž</t>
  </si>
  <si>
    <t>Tvorivé dielne- Príchod jari</t>
  </si>
  <si>
    <t>Tvorivé dielne - Deň matiek</t>
  </si>
  <si>
    <t>MDD</t>
  </si>
  <si>
    <t>Počet žiakov</t>
  </si>
  <si>
    <t>Poplatok na žiaka v ŠKD</t>
  </si>
  <si>
    <t>Rozpočet, ŠKD sklad</t>
  </si>
  <si>
    <t>Predpokladaný rozpočet ŠKD</t>
  </si>
  <si>
    <t>Vianoce</t>
  </si>
  <si>
    <t>Na oddelenie 50 EUR polrok</t>
  </si>
  <si>
    <t>ŠKD Spotr. mat., pomôcky, aktivity (Strašidlá, strašidielka, dopravná súťaž, karneval, Vianoce, Príchod jari, Deň matiek, MDD,..)</t>
  </si>
  <si>
    <t>Vianočný florbal</t>
  </si>
  <si>
    <t>Revitalizácia školskej knižnice</t>
  </si>
  <si>
    <t>I.stupen</t>
  </si>
  <si>
    <t>II.stupen</t>
  </si>
  <si>
    <t>Hviezdoslavov Kubín</t>
  </si>
  <si>
    <t>Z rozprávky do rozprávky,(5. Ročník)</t>
  </si>
  <si>
    <t>Štúrov Zvolen, (7. -9. ročník)</t>
  </si>
  <si>
    <t>Vianočný turnaj v Scrabble (5. - 9. ročník)</t>
  </si>
  <si>
    <t>Koleso šťastia (I.stupeň)</t>
  </si>
  <si>
    <t>Hodnotenie čistoty tried (I.stupeň)</t>
  </si>
  <si>
    <t>Učebné pomôcky , odborná literatúra (I.stupeň)</t>
  </si>
  <si>
    <t>Uč.pomôcky na odborné predmety (II.stupeň)</t>
  </si>
  <si>
    <t>Revitalizácia exteriéru školy, dopadové plochy, učebňa</t>
  </si>
  <si>
    <t>Lyžiarsky kurz - 2 turnusy</t>
  </si>
  <si>
    <t>Prijem 10 eur na ziaka</t>
  </si>
  <si>
    <t>Náklady</t>
  </si>
  <si>
    <t>Rozdiel V/P:</t>
  </si>
  <si>
    <t>Príjmy z 2-3% dane získané v 2020</t>
  </si>
  <si>
    <t>Školská knižnica- knižný fond</t>
  </si>
  <si>
    <t>Podpora informatizácie, online výučby</t>
  </si>
  <si>
    <t>Exkurzie I.stupeň</t>
  </si>
  <si>
    <t>Exkurzie II.stupeň</t>
  </si>
  <si>
    <t>Rezerva</t>
  </si>
  <si>
    <t>Pocet ziakov</t>
  </si>
  <si>
    <t>V zahranici</t>
  </si>
  <si>
    <t>Exkurzie, 5 eur na ziaka</t>
  </si>
  <si>
    <t>Členské príspevky 2020/2021</t>
  </si>
  <si>
    <t>Koncerty, divadlo, besedy, workshopy</t>
  </si>
  <si>
    <t>Zdravá škola, enviroaktivity (I.stupeň)</t>
  </si>
  <si>
    <t>Na účte</t>
  </si>
  <si>
    <t>Cudzie jazyky</t>
  </si>
  <si>
    <t>2-3% dani</t>
  </si>
  <si>
    <t xml:space="preserve">Nákup čistiaceho stroja </t>
  </si>
  <si>
    <t>Rozpočet</t>
  </si>
  <si>
    <t>čistiaci stroj</t>
  </si>
  <si>
    <t>2-3% DzP</t>
  </si>
  <si>
    <t>Spolu</t>
  </si>
  <si>
    <t>Náklady tento rok</t>
  </si>
  <si>
    <t>Neuskutočnené výdaje</t>
  </si>
  <si>
    <t>Výtvarné pomôcky</t>
  </si>
  <si>
    <t>Doterajšie výdaje Hygiena</t>
  </si>
  <si>
    <t>Návrh na schválenie</t>
  </si>
  <si>
    <t>Cena stroja - návrh na schválenie</t>
  </si>
  <si>
    <t>Členské príspevky</t>
  </si>
  <si>
    <t>nákup licencií MS Office (celkovo vyše 10 000 eur, zvyšok hradí škola)</t>
  </si>
  <si>
    <t>Členské príspevky (predpokladané výdavky)</t>
  </si>
  <si>
    <t>Členské príspevky (predpokladané príjmy)</t>
  </si>
  <si>
    <t>Finančné prostriedky z predchádzajúcich rokov</t>
  </si>
  <si>
    <t>Príjmy za členské prísp.</t>
  </si>
  <si>
    <t>Uskutočnené výdaje</t>
  </si>
  <si>
    <t>Ostávajúce prostriedky</t>
  </si>
  <si>
    <t>spec.pedagog</t>
  </si>
  <si>
    <t>skrinky 4000</t>
  </si>
  <si>
    <t>do dalsieho roku</t>
  </si>
  <si>
    <t xml:space="preserve">ŠKD Spotr. mat., pomôcky, aktivity </t>
  </si>
  <si>
    <t>Revitalizácia exteriéru školy, dopadové plochy</t>
  </si>
  <si>
    <t>Podpora informatizácie</t>
  </si>
  <si>
    <t>Revitalizácia interiéru (chodbové priestory, galéria...)</t>
  </si>
  <si>
    <t>Športové podujatia</t>
  </si>
  <si>
    <t>Kultúrne podujatia</t>
  </si>
  <si>
    <t>20 EUR /polrok</t>
  </si>
  <si>
    <t>DA - športové pomôcky, ceny, popl.,ostatné</t>
  </si>
  <si>
    <t>Rozpočet ZRPŠ Pri kríži 2021/2022</t>
  </si>
  <si>
    <t>Špeciálne pomôcky</t>
  </si>
  <si>
    <t>Rozdiel V/P (hradený z rezervy)</t>
  </si>
  <si>
    <t xml:space="preserve">Šk.súťaže, olympiády </t>
  </si>
  <si>
    <t xml:space="preserve">Zdravá škola, enviroaktivity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</si>
</sst>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2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2"/>
      <color theme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i/>
      <sz val="11"/>
      <color theme="1"/>
      <name val="Arial"/>
      <family val="2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3" fillId="0" borderId="7" xfId="0" applyFont="1" applyBorder="1"/>
    <xf numFmtId="0" fontId="0" fillId="0" borderId="0" xfId="0" applyAlignment="1">
      <alignment wrapText="1"/>
    </xf>
    <xf numFmtId="0" fontId="3" fillId="2" borderId="7" xfId="0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3" fillId="3" borderId="7" xfId="0" applyFont="1" applyFill="1" applyBorder="1"/>
    <xf numFmtId="0" fontId="3" fillId="4" borderId="7" xfId="0" applyFont="1" applyFill="1" applyBorder="1"/>
    <xf numFmtId="0" fontId="1" fillId="0" borderId="0" xfId="0" applyFont="1" applyBorder="1" applyAlignment="1">
      <alignment wrapText="1"/>
    </xf>
    <xf numFmtId="0" fontId="3" fillId="0" borderId="11" xfId="0" applyFont="1" applyBorder="1"/>
    <xf numFmtId="0" fontId="4" fillId="3" borderId="12" xfId="0" applyFont="1" applyFill="1" applyBorder="1"/>
    <xf numFmtId="0" fontId="3" fillId="4" borderId="11" xfId="0" applyFont="1" applyFill="1" applyBorder="1"/>
    <xf numFmtId="0" fontId="4" fillId="4" borderId="12" xfId="0" applyFont="1" applyFill="1" applyBorder="1"/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4" fillId="2" borderId="16" xfId="0" applyFont="1" applyFill="1" applyBorder="1"/>
    <xf numFmtId="0" fontId="3" fillId="2" borderId="10" xfId="0" applyFont="1" applyFill="1" applyBorder="1"/>
    <xf numFmtId="0" fontId="3" fillId="3" borderId="11" xfId="0" applyFont="1" applyFill="1" applyBorder="1"/>
    <xf numFmtId="0" fontId="4" fillId="0" borderId="12" xfId="0" applyFont="1" applyFill="1" applyBorder="1"/>
    <xf numFmtId="0" fontId="3" fillId="5" borderId="7" xfId="0" applyFont="1" applyFill="1" applyBorder="1"/>
    <xf numFmtId="0" fontId="3" fillId="5" borderId="10" xfId="0" applyFont="1" applyFill="1" applyBorder="1"/>
    <xf numFmtId="0" fontId="3" fillId="5" borderId="15" xfId="0" applyFont="1" applyFill="1" applyBorder="1"/>
    <xf numFmtId="0" fontId="4" fillId="0" borderId="12" xfId="0" applyFont="1" applyFill="1" applyBorder="1" applyAlignment="1">
      <alignment vertical="center" wrapText="1"/>
    </xf>
    <xf numFmtId="0" fontId="3" fillId="0" borderId="11" xfId="0" applyFont="1" applyFill="1" applyBorder="1"/>
    <xf numFmtId="0" fontId="5" fillId="0" borderId="15" xfId="0" applyFont="1" applyBorder="1"/>
    <xf numFmtId="0" fontId="2" fillId="0" borderId="16" xfId="0" applyFont="1" applyFill="1" applyBorder="1"/>
    <xf numFmtId="0" fontId="3" fillId="0" borderId="14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8" xfId="0" applyFont="1" applyBorder="1"/>
    <xf numFmtId="0" fontId="9" fillId="0" borderId="13" xfId="0" applyFont="1" applyFill="1" applyBorder="1"/>
    <xf numFmtId="0" fontId="9" fillId="0" borderId="19" xfId="0" applyFont="1" applyFill="1" applyBorder="1"/>
    <xf numFmtId="0" fontId="7" fillId="0" borderId="20" xfId="0" applyFont="1" applyBorder="1"/>
    <xf numFmtId="0" fontId="3" fillId="0" borderId="8" xfId="0" applyFont="1" applyBorder="1"/>
    <xf numFmtId="0" fontId="3" fillId="0" borderId="21" xfId="0" applyFont="1" applyBorder="1"/>
    <xf numFmtId="0" fontId="7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10" fillId="0" borderId="0" xfId="0" applyFont="1" applyFill="1"/>
    <xf numFmtId="0" fontId="4" fillId="2" borderId="12" xfId="0" applyFont="1" applyFill="1" applyBorder="1"/>
    <xf numFmtId="0" fontId="3" fillId="2" borderId="11" xfId="0" applyFont="1" applyFill="1" applyBorder="1"/>
    <xf numFmtId="0" fontId="4" fillId="4" borderId="17" xfId="0" applyFont="1" applyFill="1" applyBorder="1"/>
    <xf numFmtId="0" fontId="3" fillId="4" borderId="18" xfId="0" applyFont="1" applyFill="1" applyBorder="1"/>
    <xf numFmtId="0" fontId="4" fillId="3" borderId="16" xfId="0" applyFont="1" applyFill="1" applyBorder="1" applyAlignment="1">
      <alignment vertical="center" wrapText="1"/>
    </xf>
    <xf numFmtId="0" fontId="3" fillId="3" borderId="10" xfId="0" applyFont="1" applyFill="1" applyBorder="1"/>
    <xf numFmtId="0" fontId="4" fillId="5" borderId="16" xfId="0" applyFont="1" applyFill="1" applyBorder="1"/>
    <xf numFmtId="0" fontId="4" fillId="5" borderId="13" xfId="0" applyFont="1" applyFill="1" applyBorder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Fill="1" applyBorder="1"/>
    <xf numFmtId="0" fontId="3" fillId="0" borderId="4" xfId="0" applyFont="1" applyFill="1" applyBorder="1"/>
    <xf numFmtId="0" fontId="4" fillId="0" borderId="3" xfId="0" applyFont="1" applyFill="1" applyBorder="1" applyAlignment="1">
      <alignment vertical="center"/>
    </xf>
    <xf numFmtId="0" fontId="5" fillId="0" borderId="25" xfId="0" applyFont="1" applyBorder="1"/>
    <xf numFmtId="0" fontId="10" fillId="0" borderId="26" xfId="0" applyFont="1" applyBorder="1"/>
    <xf numFmtId="0" fontId="10" fillId="2" borderId="27" xfId="0" applyFont="1" applyFill="1" applyBorder="1"/>
    <xf numFmtId="164" fontId="10" fillId="2" borderId="28" xfId="0" applyNumberFormat="1" applyFont="1" applyFill="1" applyBorder="1"/>
    <xf numFmtId="0" fontId="10" fillId="4" borderId="27" xfId="0" applyFont="1" applyFill="1" applyBorder="1"/>
    <xf numFmtId="164" fontId="10" fillId="4" borderId="28" xfId="0" applyNumberFormat="1" applyFont="1" applyFill="1" applyBorder="1"/>
    <xf numFmtId="0" fontId="10" fillId="3" borderId="27" xfId="0" applyFont="1" applyFill="1" applyBorder="1"/>
    <xf numFmtId="164" fontId="10" fillId="3" borderId="28" xfId="0" applyNumberFormat="1" applyFont="1" applyFill="1" applyBorder="1"/>
    <xf numFmtId="0" fontId="13" fillId="5" borderId="29" xfId="0" applyFont="1" applyFill="1" applyBorder="1"/>
    <xf numFmtId="0" fontId="10" fillId="5" borderId="30" xfId="0" applyFont="1" applyFill="1" applyBorder="1" applyAlignment="1">
      <alignment horizontal="right" wrapText="1"/>
    </xf>
    <xf numFmtId="0" fontId="3" fillId="2" borderId="8" xfId="0" applyFont="1" applyFill="1" applyBorder="1"/>
    <xf numFmtId="0" fontId="3" fillId="2" borderId="23" xfId="0" applyFont="1" applyFill="1" applyBorder="1"/>
    <xf numFmtId="0" fontId="3" fillId="4" borderId="8" xfId="0" applyFont="1" applyFill="1" applyBorder="1"/>
    <xf numFmtId="0" fontId="3" fillId="4" borderId="23" xfId="0" applyFont="1" applyFill="1" applyBorder="1"/>
    <xf numFmtId="0" fontId="3" fillId="3" borderId="8" xfId="0" applyFont="1" applyFill="1" applyBorder="1"/>
    <xf numFmtId="0" fontId="3" fillId="3" borderId="23" xfId="0" applyFont="1" applyFill="1" applyBorder="1"/>
    <xf numFmtId="0" fontId="4" fillId="5" borderId="12" xfId="0" applyFont="1" applyFill="1" applyBorder="1"/>
    <xf numFmtId="0" fontId="3" fillId="5" borderId="8" xfId="0" applyFont="1" applyFill="1" applyBorder="1"/>
    <xf numFmtId="0" fontId="3" fillId="5" borderId="23" xfId="0" applyFont="1" applyFill="1" applyBorder="1"/>
    <xf numFmtId="0" fontId="3" fillId="5" borderId="11" xfId="0" applyFont="1" applyFill="1" applyBorder="1"/>
    <xf numFmtId="0" fontId="8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5" fillId="0" borderId="0" xfId="0" applyFont="1"/>
    <xf numFmtId="0" fontId="14" fillId="0" borderId="0" xfId="0" applyFont="1"/>
    <xf numFmtId="0" fontId="10" fillId="0" borderId="31" xfId="0" applyFont="1" applyBorder="1"/>
    <xf numFmtId="0" fontId="10" fillId="0" borderId="0" xfId="0" applyFont="1" applyBorder="1"/>
    <xf numFmtId="0" fontId="10" fillId="0" borderId="32" xfId="0" applyFont="1" applyBorder="1"/>
    <xf numFmtId="0" fontId="0" fillId="0" borderId="33" xfId="0" applyBorder="1"/>
    <xf numFmtId="0" fontId="10" fillId="0" borderId="7" xfId="0" applyFont="1" applyBorder="1"/>
    <xf numFmtId="0" fontId="0" fillId="0" borderId="34" xfId="0" applyBorder="1" applyAlignment="1">
      <alignment horizontal="right"/>
    </xf>
    <xf numFmtId="0" fontId="10" fillId="6" borderId="35" xfId="0" applyFont="1" applyFill="1" applyBorder="1"/>
    <xf numFmtId="0" fontId="10" fillId="6" borderId="36" xfId="0" applyFont="1" applyFill="1" applyBorder="1"/>
    <xf numFmtId="0" fontId="14" fillId="6" borderId="37" xfId="0" applyFont="1" applyFill="1" applyBorder="1"/>
    <xf numFmtId="0" fontId="10" fillId="0" borderId="0" xfId="0" applyFont="1" applyBorder="1" applyAlignment="1"/>
    <xf numFmtId="0" fontId="10" fillId="0" borderId="32" xfId="0" applyFont="1" applyBorder="1" applyAlignment="1"/>
    <xf numFmtId="0" fontId="10" fillId="0" borderId="0" xfId="0" applyFont="1"/>
    <xf numFmtId="0" fontId="10" fillId="0" borderId="0" xfId="0" applyFont="1" applyFill="1" applyBorder="1"/>
    <xf numFmtId="0" fontId="15" fillId="0" borderId="0" xfId="0" applyFont="1" applyFill="1"/>
    <xf numFmtId="0" fontId="7" fillId="0" borderId="0" xfId="0" applyFont="1"/>
    <xf numFmtId="0" fontId="16" fillId="0" borderId="0" xfId="0" applyFont="1"/>
    <xf numFmtId="0" fontId="4" fillId="0" borderId="7" xfId="0" applyFont="1" applyFill="1" applyBorder="1" applyAlignment="1">
      <alignment vertical="center" wrapText="1"/>
    </xf>
    <xf numFmtId="0" fontId="3" fillId="0" borderId="8" xfId="0" applyFont="1" applyFill="1" applyBorder="1"/>
    <xf numFmtId="0" fontId="0" fillId="0" borderId="7" xfId="0" applyBorder="1"/>
    <xf numFmtId="0" fontId="16" fillId="0" borderId="7" xfId="0" applyFont="1" applyBorder="1"/>
    <xf numFmtId="0" fontId="18" fillId="0" borderId="38" xfId="0" applyFont="1" applyFill="1" applyBorder="1" applyAlignment="1">
      <alignment vertical="center" wrapText="1"/>
    </xf>
    <xf numFmtId="0" fontId="17" fillId="0" borderId="0" xfId="0" applyFont="1"/>
    <xf numFmtId="0" fontId="4" fillId="2" borderId="7" xfId="0" applyFont="1" applyFill="1" applyBorder="1"/>
    <xf numFmtId="1" fontId="0" fillId="0" borderId="0" xfId="0" applyNumberFormat="1"/>
    <xf numFmtId="0" fontId="18" fillId="0" borderId="0" xfId="0" applyFont="1" applyFill="1" applyBorder="1" applyAlignment="1">
      <alignment vertical="center" wrapText="1"/>
    </xf>
    <xf numFmtId="1" fontId="3" fillId="0" borderId="7" xfId="0" applyNumberFormat="1" applyFont="1" applyFill="1" applyBorder="1"/>
    <xf numFmtId="1" fontId="0" fillId="0" borderId="7" xfId="0" applyNumberFormat="1" applyBorder="1"/>
    <xf numFmtId="0" fontId="15" fillId="0" borderId="39" xfId="0" applyFont="1" applyFill="1" applyBorder="1"/>
    <xf numFmtId="0" fontId="0" fillId="2" borderId="0" xfId="0" applyFill="1"/>
    <xf numFmtId="0" fontId="15" fillId="2" borderId="0" xfId="0" applyFont="1" applyFill="1" applyBorder="1"/>
    <xf numFmtId="0" fontId="19" fillId="0" borderId="7" xfId="0" applyFont="1" applyBorder="1"/>
    <xf numFmtId="0" fontId="20" fillId="5" borderId="0" xfId="0" applyFont="1" applyFill="1"/>
    <xf numFmtId="0" fontId="20" fillId="5" borderId="7" xfId="0" applyFont="1" applyFill="1" applyBorder="1"/>
    <xf numFmtId="0" fontId="16" fillId="0" borderId="7" xfId="0" applyFont="1" applyFill="1" applyBorder="1"/>
    <xf numFmtId="0" fontId="0" fillId="0" borderId="7" xfId="0" applyFill="1" applyBorder="1"/>
    <xf numFmtId="0" fontId="19" fillId="0" borderId="7" xfId="0" applyFont="1" applyFill="1" applyBorder="1"/>
    <xf numFmtId="0" fontId="10" fillId="0" borderId="27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3" fillId="0" borderId="40" xfId="0" applyFont="1" applyFill="1" applyBorder="1"/>
    <xf numFmtId="0" fontId="3" fillId="0" borderId="3" xfId="0" applyFont="1" applyBorder="1"/>
    <xf numFmtId="0" fontId="3" fillId="0" borderId="5" xfId="0" applyFont="1" applyBorder="1"/>
    <xf numFmtId="0" fontId="21" fillId="7" borderId="12" xfId="0" applyFont="1" applyFill="1" applyBorder="1" applyAlignment="1">
      <alignment vertical="center" wrapText="1"/>
    </xf>
    <xf numFmtId="0" fontId="7" fillId="7" borderId="11" xfId="0" applyFont="1" applyFill="1" applyBorder="1"/>
    <xf numFmtId="0" fontId="22" fillId="5" borderId="30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4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1844-DCF1-7845-A6B6-8A7AF1769695}">
  <dimension ref="A1:E57"/>
  <sheetViews>
    <sheetView tabSelected="1" zoomScale="125" zoomScaleNormal="125" workbookViewId="0">
      <selection activeCell="D44" sqref="D44"/>
    </sheetView>
  </sheetViews>
  <sheetFormatPr baseColWidth="10" defaultRowHeight="16" x14ac:dyDescent="0.2"/>
  <cols>
    <col min="1" max="1" width="55.83203125" style="2" customWidth="1"/>
    <col min="2" max="2" width="6.33203125" style="1" bestFit="1" customWidth="1"/>
    <col min="3" max="3" width="1.33203125" style="1" customWidth="1"/>
    <col min="4" max="4" width="45" style="1" customWidth="1"/>
    <col min="5" max="5" width="8.83203125" style="1" customWidth="1"/>
  </cols>
  <sheetData>
    <row r="1" spans="1:5" ht="29" customHeight="1" x14ac:dyDescent="0.2">
      <c r="A1" s="45" t="s">
        <v>129</v>
      </c>
      <c r="B1" s="14"/>
      <c r="C1" s="14"/>
      <c r="D1" s="19"/>
      <c r="E1" s="19"/>
    </row>
    <row r="2" spans="1:5" ht="29" customHeight="1" thickBot="1" x14ac:dyDescent="0.25">
      <c r="A2" s="46" t="s">
        <v>34</v>
      </c>
      <c r="B2" s="14"/>
      <c r="C2" s="14"/>
      <c r="D2" s="19"/>
      <c r="E2" s="19"/>
    </row>
    <row r="3" spans="1:5" x14ac:dyDescent="0.2">
      <c r="A3" s="21" t="s">
        <v>30</v>
      </c>
      <c r="B3" s="22">
        <f>B35</f>
        <v>4800</v>
      </c>
      <c r="C3" s="8"/>
      <c r="D3" s="65" t="s">
        <v>93</v>
      </c>
      <c r="E3" s="66"/>
    </row>
    <row r="4" spans="1:5" x14ac:dyDescent="0.2">
      <c r="A4" s="49" t="s">
        <v>28</v>
      </c>
      <c r="B4" s="50">
        <f>E41</f>
        <v>5690</v>
      </c>
      <c r="C4" s="8"/>
      <c r="D4" s="67" t="s">
        <v>36</v>
      </c>
      <c r="E4" s="68" t="s">
        <v>41</v>
      </c>
    </row>
    <row r="5" spans="1:5" x14ac:dyDescent="0.2">
      <c r="A5" s="49" t="s">
        <v>23</v>
      </c>
      <c r="B5" s="50">
        <f>B43</f>
        <v>3480</v>
      </c>
      <c r="C5" s="8"/>
      <c r="D5" s="69" t="s">
        <v>37</v>
      </c>
      <c r="E5" s="70" t="s">
        <v>42</v>
      </c>
    </row>
    <row r="6" spans="1:5" ht="17" thickBot="1" x14ac:dyDescent="0.25">
      <c r="A6" s="49" t="s">
        <v>49</v>
      </c>
      <c r="B6" s="50">
        <v>600</v>
      </c>
      <c r="C6" s="8"/>
      <c r="D6" s="71" t="s">
        <v>38</v>
      </c>
      <c r="E6" s="72" t="s">
        <v>43</v>
      </c>
    </row>
    <row r="7" spans="1:5" ht="17" customHeight="1" thickBot="1" x14ac:dyDescent="0.25">
      <c r="A7" s="51" t="s">
        <v>14</v>
      </c>
      <c r="B7" s="52">
        <v>6600</v>
      </c>
      <c r="C7" s="8"/>
      <c r="D7" s="128" t="s">
        <v>39</v>
      </c>
      <c r="E7" s="129"/>
    </row>
    <row r="8" spans="1:5" ht="17" thickBot="1" x14ac:dyDescent="0.25">
      <c r="A8" s="53" t="s">
        <v>121</v>
      </c>
      <c r="B8" s="54">
        <v>3500</v>
      </c>
      <c r="C8" s="8"/>
      <c r="D8" s="130"/>
      <c r="E8" s="129"/>
    </row>
    <row r="9" spans="1:5" ht="25" customHeight="1" thickBot="1" x14ac:dyDescent="0.25">
      <c r="A9" s="55" t="s">
        <v>128</v>
      </c>
      <c r="B9" s="26">
        <v>2100</v>
      </c>
      <c r="C9" s="8"/>
      <c r="D9" s="73" t="s">
        <v>45</v>
      </c>
      <c r="E9" s="136" t="s">
        <v>127</v>
      </c>
    </row>
    <row r="10" spans="1:5" s="9" customFormat="1" ht="17" thickBot="1" x14ac:dyDescent="0.25">
      <c r="A10" s="56" t="s">
        <v>26</v>
      </c>
      <c r="B10" s="27">
        <v>1500</v>
      </c>
      <c r="C10" s="8"/>
      <c r="D10" s="48"/>
    </row>
    <row r="11" spans="1:5" s="11" customFormat="1" ht="15" customHeight="1" x14ac:dyDescent="0.2">
      <c r="A11" s="28" t="s">
        <v>27</v>
      </c>
      <c r="B11" s="29">
        <v>1500</v>
      </c>
      <c r="C11" s="8"/>
    </row>
    <row r="12" spans="1:5" s="11" customFormat="1" x14ac:dyDescent="0.2">
      <c r="A12" s="134" t="s">
        <v>68</v>
      </c>
      <c r="B12" s="135">
        <v>3200</v>
      </c>
      <c r="C12" s="8"/>
      <c r="D12" s="8"/>
      <c r="E12" s="10"/>
    </row>
    <row r="13" spans="1:5" s="11" customFormat="1" x14ac:dyDescent="0.2">
      <c r="A13" s="28" t="s">
        <v>122</v>
      </c>
      <c r="B13" s="29">
        <v>4000</v>
      </c>
      <c r="C13" s="8"/>
      <c r="D13" s="106"/>
      <c r="E13" s="106"/>
    </row>
    <row r="14" spans="1:5" s="11" customFormat="1" x14ac:dyDescent="0.2">
      <c r="A14" s="28" t="s">
        <v>123</v>
      </c>
      <c r="B14" s="29">
        <v>2300</v>
      </c>
      <c r="C14" s="8"/>
      <c r="D14" s="106"/>
      <c r="E14" s="106"/>
    </row>
    <row r="15" spans="1:5" ht="17" thickBot="1" x14ac:dyDescent="0.25">
      <c r="A15" s="59" t="s">
        <v>124</v>
      </c>
      <c r="B15" s="131">
        <v>3500</v>
      </c>
      <c r="C15" s="8"/>
      <c r="D15" s="106"/>
      <c r="E15" s="106"/>
    </row>
    <row r="16" spans="1:5" ht="17" thickBot="1" x14ac:dyDescent="0.25">
      <c r="A16" s="37" t="s">
        <v>35</v>
      </c>
      <c r="B16" s="35">
        <f>SUM(B3:B15)-B12</f>
        <v>39570</v>
      </c>
      <c r="C16" s="8"/>
      <c r="D16" s="106"/>
      <c r="E16" s="106"/>
    </row>
    <row r="17" spans="1:5" x14ac:dyDescent="0.2">
      <c r="D17" s="106" t="s">
        <v>131</v>
      </c>
      <c r="E17" s="106">
        <f>E25-B16</f>
        <v>-4350</v>
      </c>
    </row>
    <row r="18" spans="1:5" ht="25" customHeight="1" thickBot="1" x14ac:dyDescent="0.25">
      <c r="A18" s="47" t="s">
        <v>19</v>
      </c>
    </row>
    <row r="19" spans="1:5" x14ac:dyDescent="0.2">
      <c r="A19" s="31"/>
      <c r="B19" s="38" t="s">
        <v>20</v>
      </c>
      <c r="C19" s="41"/>
      <c r="D19" s="33" t="s">
        <v>46</v>
      </c>
      <c r="E19" s="34" t="s">
        <v>21</v>
      </c>
    </row>
    <row r="20" spans="1:5" x14ac:dyDescent="0.2">
      <c r="A20" s="49" t="s">
        <v>36</v>
      </c>
      <c r="B20" s="75">
        <v>30</v>
      </c>
      <c r="C20" s="76"/>
      <c r="D20" s="7">
        <v>360</v>
      </c>
      <c r="E20" s="50">
        <f>B20*D20</f>
        <v>10800</v>
      </c>
    </row>
    <row r="21" spans="1:5" x14ac:dyDescent="0.2">
      <c r="A21" s="18" t="s">
        <v>14</v>
      </c>
      <c r="B21" s="77">
        <v>12</v>
      </c>
      <c r="C21" s="78"/>
      <c r="D21" s="13">
        <v>550</v>
      </c>
      <c r="E21" s="17">
        <f>B21*D21</f>
        <v>6600</v>
      </c>
    </row>
    <row r="22" spans="1:5" x14ac:dyDescent="0.2">
      <c r="A22" s="16" t="s">
        <v>47</v>
      </c>
      <c r="B22" s="79">
        <v>10</v>
      </c>
      <c r="C22" s="80"/>
      <c r="D22" s="12">
        <v>292</v>
      </c>
      <c r="E22" s="23">
        <f>B22*D22</f>
        <v>2920</v>
      </c>
    </row>
    <row r="23" spans="1:5" x14ac:dyDescent="0.2">
      <c r="A23" s="81" t="s">
        <v>48</v>
      </c>
      <c r="B23" s="82">
        <v>40</v>
      </c>
      <c r="C23" s="83"/>
      <c r="D23" s="25">
        <v>50</v>
      </c>
      <c r="E23" s="84">
        <f>1600+(B23*D23)</f>
        <v>3600</v>
      </c>
    </row>
    <row r="24" spans="1:5" x14ac:dyDescent="0.2">
      <c r="A24" s="24" t="s">
        <v>84</v>
      </c>
      <c r="B24" s="39"/>
      <c r="C24" s="42"/>
      <c r="D24" s="5"/>
      <c r="E24" s="15">
        <v>11300</v>
      </c>
    </row>
    <row r="25" spans="1:5" ht="17" thickBot="1" x14ac:dyDescent="0.25">
      <c r="A25" s="36" t="s">
        <v>33</v>
      </c>
      <c r="B25" s="40"/>
      <c r="C25" s="43"/>
      <c r="D25" s="32"/>
      <c r="E25" s="30">
        <f>SUM(E20:E24)</f>
        <v>35220</v>
      </c>
    </row>
    <row r="26" spans="1:5" x14ac:dyDescent="0.2">
      <c r="A26" s="44" t="s">
        <v>55</v>
      </c>
    </row>
    <row r="27" spans="1:5" ht="57" customHeight="1" x14ac:dyDescent="0.2">
      <c r="A27" s="44"/>
    </row>
    <row r="28" spans="1:5" s="6" customFormat="1" ht="19" customHeight="1" thickBot="1" x14ac:dyDescent="0.3">
      <c r="A28" s="85" t="s">
        <v>32</v>
      </c>
      <c r="B28" s="57"/>
      <c r="C28" s="57"/>
    </row>
    <row r="29" spans="1:5" ht="17" customHeight="1" x14ac:dyDescent="0.2">
      <c r="A29" s="86" t="s">
        <v>31</v>
      </c>
      <c r="B29" s="89"/>
      <c r="C29" s="20"/>
      <c r="D29" s="87" t="s">
        <v>28</v>
      </c>
      <c r="E29" s="88"/>
    </row>
    <row r="30" spans="1:5" ht="17" customHeight="1" x14ac:dyDescent="0.2">
      <c r="A30" s="59" t="s">
        <v>87</v>
      </c>
      <c r="B30" s="60">
        <v>1500</v>
      </c>
      <c r="D30" s="59" t="s">
        <v>133</v>
      </c>
      <c r="E30" s="60">
        <v>350</v>
      </c>
    </row>
    <row r="31" spans="1:5" ht="17" customHeight="1" x14ac:dyDescent="0.2">
      <c r="A31" s="59" t="s">
        <v>88</v>
      </c>
      <c r="B31" s="60">
        <v>1500</v>
      </c>
      <c r="C31" s="58"/>
      <c r="D31" s="59" t="s">
        <v>44</v>
      </c>
      <c r="E31" s="60">
        <v>50</v>
      </c>
    </row>
    <row r="32" spans="1:5" ht="17" customHeight="1" x14ac:dyDescent="0.2">
      <c r="A32" s="59" t="s">
        <v>94</v>
      </c>
      <c r="B32" s="60">
        <v>800</v>
      </c>
      <c r="C32" s="58"/>
      <c r="D32" s="59" t="s">
        <v>132</v>
      </c>
      <c r="E32" s="60">
        <v>1030</v>
      </c>
    </row>
    <row r="33" spans="1:5" ht="17" customHeight="1" x14ac:dyDescent="0.2">
      <c r="A33" s="59" t="s">
        <v>97</v>
      </c>
      <c r="B33" s="60">
        <v>600</v>
      </c>
      <c r="C33" s="58"/>
      <c r="D33" s="3" t="s">
        <v>11</v>
      </c>
      <c r="E33" s="138">
        <v>710</v>
      </c>
    </row>
    <row r="34" spans="1:5" ht="17" customHeight="1" thickBot="1" x14ac:dyDescent="0.25">
      <c r="A34" s="61" t="s">
        <v>80</v>
      </c>
      <c r="B34" s="137">
        <v>400</v>
      </c>
      <c r="C34" s="8"/>
      <c r="D34" s="59" t="s">
        <v>17</v>
      </c>
      <c r="E34" s="138">
        <v>500</v>
      </c>
    </row>
    <row r="35" spans="1:5" ht="17" customHeight="1" thickBot="1" x14ac:dyDescent="0.25">
      <c r="A35" s="59"/>
      <c r="B35" s="60">
        <f>SUM(B30:B34)</f>
        <v>4800</v>
      </c>
      <c r="C35" s="58"/>
      <c r="D35" s="59" t="s">
        <v>8</v>
      </c>
      <c r="E35" s="138">
        <v>700</v>
      </c>
    </row>
    <row r="36" spans="1:5" ht="17" customHeight="1" x14ac:dyDescent="0.2">
      <c r="A36" s="86" t="s">
        <v>23</v>
      </c>
      <c r="B36" s="88"/>
      <c r="C36" s="58"/>
      <c r="D36" s="132" t="s">
        <v>125</v>
      </c>
      <c r="E36" s="139">
        <v>1000</v>
      </c>
    </row>
    <row r="37" spans="1:5" ht="17" customHeight="1" x14ac:dyDescent="0.2">
      <c r="A37" s="59" t="s">
        <v>78</v>
      </c>
      <c r="B37" s="60">
        <v>800</v>
      </c>
      <c r="C37" s="58"/>
      <c r="D37" s="59" t="s">
        <v>76</v>
      </c>
      <c r="E37" s="60">
        <v>50</v>
      </c>
    </row>
    <row r="38" spans="1:5" ht="17" customHeight="1" x14ac:dyDescent="0.2">
      <c r="A38" s="59" t="s">
        <v>77</v>
      </c>
      <c r="B38" s="60">
        <v>800</v>
      </c>
      <c r="C38" s="58"/>
      <c r="D38" s="132" t="s">
        <v>126</v>
      </c>
      <c r="E38" s="139">
        <v>500</v>
      </c>
    </row>
    <row r="39" spans="1:5" ht="17" customHeight="1" x14ac:dyDescent="0.2">
      <c r="A39" s="59" t="s">
        <v>130</v>
      </c>
      <c r="B39" s="60">
        <v>500</v>
      </c>
      <c r="C39" s="58"/>
      <c r="D39" s="3" t="s">
        <v>29</v>
      </c>
      <c r="E39" s="138">
        <v>300</v>
      </c>
    </row>
    <row r="40" spans="1:5" ht="17" customHeight="1" thickBot="1" x14ac:dyDescent="0.25">
      <c r="A40" s="59" t="s">
        <v>85</v>
      </c>
      <c r="B40" s="138">
        <v>500</v>
      </c>
      <c r="C40" s="58"/>
      <c r="D40" s="133" t="s">
        <v>10</v>
      </c>
      <c r="E40" s="140">
        <v>500</v>
      </c>
    </row>
    <row r="41" spans="1:5" ht="17" customHeight="1" x14ac:dyDescent="0.2">
      <c r="A41" s="3" t="s">
        <v>12</v>
      </c>
      <c r="B41" s="138">
        <v>600</v>
      </c>
      <c r="C41" s="58"/>
      <c r="E41" s="141">
        <f>SUM(E30:E40)</f>
        <v>5690</v>
      </c>
    </row>
    <row r="42" spans="1:5" ht="17" customHeight="1" thickBot="1" x14ac:dyDescent="0.25">
      <c r="A42" s="4" t="s">
        <v>13</v>
      </c>
      <c r="B42" s="137">
        <v>280</v>
      </c>
      <c r="C42" s="58"/>
      <c r="E42" s="141"/>
    </row>
    <row r="43" spans="1:5" ht="17" customHeight="1" x14ac:dyDescent="0.2">
      <c r="B43" s="141">
        <f>SUM(B37:B42)</f>
        <v>3480</v>
      </c>
      <c r="C43" s="58"/>
    </row>
    <row r="44" spans="1:5" ht="17" customHeight="1" x14ac:dyDescent="0.2">
      <c r="C44" s="58"/>
      <c r="D44"/>
      <c r="E44"/>
    </row>
    <row r="45" spans="1:5" ht="17" customHeight="1" x14ac:dyDescent="0.2">
      <c r="C45" s="58"/>
      <c r="D45"/>
      <c r="E45"/>
    </row>
    <row r="46" spans="1:5" ht="17" customHeight="1" x14ac:dyDescent="0.2"/>
    <row r="47" spans="1:5" ht="19" customHeight="1" x14ac:dyDescent="0.2">
      <c r="C47" s="8"/>
    </row>
    <row r="48" spans="1:5" ht="19" customHeight="1" x14ac:dyDescent="0.2">
      <c r="C48" s="58"/>
    </row>
    <row r="49" spans="1:3" ht="19" customHeight="1" x14ac:dyDescent="0.2">
      <c r="C49" s="58"/>
    </row>
    <row r="50" spans="1:3" ht="19" customHeight="1" x14ac:dyDescent="0.2">
      <c r="C50" s="58"/>
    </row>
    <row r="51" spans="1:3" ht="19" customHeight="1" x14ac:dyDescent="0.2">
      <c r="C51" s="58"/>
    </row>
    <row r="52" spans="1:3" ht="19" customHeight="1" x14ac:dyDescent="0.2">
      <c r="C52" s="58"/>
    </row>
    <row r="53" spans="1:3" ht="19" customHeight="1" x14ac:dyDescent="0.2">
      <c r="A53"/>
      <c r="B53"/>
      <c r="C53" s="58"/>
    </row>
    <row r="54" spans="1:3" ht="19" customHeight="1" x14ac:dyDescent="0.2">
      <c r="A54"/>
      <c r="B54" s="107"/>
      <c r="C54"/>
    </row>
    <row r="55" spans="1:3" ht="19" customHeight="1" x14ac:dyDescent="0.2">
      <c r="A55"/>
      <c r="B55"/>
      <c r="C55"/>
    </row>
    <row r="56" spans="1:3" ht="19" customHeight="1" x14ac:dyDescent="0.2">
      <c r="A56"/>
      <c r="B56"/>
      <c r="C56"/>
    </row>
    <row r="57" spans="1:3" ht="19" customHeight="1" x14ac:dyDescent="0.2">
      <c r="C57"/>
    </row>
  </sheetData>
  <mergeCells count="1">
    <mergeCell ref="D7:E8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3B32-2BB2-724C-9ACF-36D2C88D537C}">
  <dimension ref="A1:H31"/>
  <sheetViews>
    <sheetView zoomScale="125" zoomScaleNormal="125" workbookViewId="0">
      <selection activeCell="F20" sqref="F20"/>
    </sheetView>
  </sheetViews>
  <sheetFormatPr baseColWidth="10" defaultRowHeight="16" x14ac:dyDescent="0.2"/>
  <cols>
    <col min="1" max="1" width="51.5" bestFit="1" customWidth="1"/>
    <col min="2" max="2" width="21.6640625" bestFit="1" customWidth="1"/>
    <col min="3" max="3" width="28.5" bestFit="1" customWidth="1"/>
    <col min="4" max="4" width="24" customWidth="1"/>
    <col min="5" max="5" width="16.5" bestFit="1" customWidth="1"/>
    <col min="6" max="6" width="8.83203125" bestFit="1" customWidth="1"/>
  </cols>
  <sheetData>
    <row r="1" spans="1:8" x14ac:dyDescent="0.2">
      <c r="A1" s="90" t="s">
        <v>98</v>
      </c>
      <c r="B1" t="s">
        <v>100</v>
      </c>
      <c r="C1" t="s">
        <v>108</v>
      </c>
    </row>
    <row r="2" spans="1:8" x14ac:dyDescent="0.2">
      <c r="A2" s="28" t="s">
        <v>27</v>
      </c>
      <c r="B2" s="109">
        <v>1500</v>
      </c>
      <c r="C2" s="127">
        <v>1500</v>
      </c>
    </row>
    <row r="3" spans="1:8" x14ac:dyDescent="0.2">
      <c r="A3" s="28" t="s">
        <v>68</v>
      </c>
      <c r="B3" s="109">
        <v>2000</v>
      </c>
      <c r="C3" s="124">
        <v>3200</v>
      </c>
      <c r="D3" t="s">
        <v>120</v>
      </c>
    </row>
    <row r="4" spans="1:8" x14ac:dyDescent="0.2">
      <c r="A4" s="28" t="s">
        <v>79</v>
      </c>
      <c r="B4" s="109">
        <v>3500</v>
      </c>
      <c r="C4" s="122">
        <v>4500</v>
      </c>
      <c r="D4" t="s">
        <v>119</v>
      </c>
    </row>
    <row r="5" spans="1:8" x14ac:dyDescent="0.2">
      <c r="A5" s="28" t="s">
        <v>86</v>
      </c>
      <c r="B5" s="109">
        <v>2500</v>
      </c>
      <c r="C5" s="127">
        <v>4000</v>
      </c>
      <c r="D5" t="s">
        <v>111</v>
      </c>
    </row>
    <row r="6" spans="1:8" x14ac:dyDescent="0.2">
      <c r="A6" s="108" t="s">
        <v>101</v>
      </c>
      <c r="B6" s="109"/>
      <c r="C6" s="127">
        <v>807</v>
      </c>
    </row>
    <row r="7" spans="1:8" s="113" customFormat="1" x14ac:dyDescent="0.2">
      <c r="A7" s="112" t="s">
        <v>103</v>
      </c>
      <c r="B7" s="113">
        <f>SUM(B2:B5)</f>
        <v>9500</v>
      </c>
      <c r="C7" s="113">
        <f>SUM(C2:C6)</f>
        <v>14007</v>
      </c>
    </row>
    <row r="8" spans="1:8" s="113" customFormat="1" x14ac:dyDescent="0.2">
      <c r="A8" s="116"/>
    </row>
    <row r="9" spans="1:8" s="113" customFormat="1" x14ac:dyDescent="0.2"/>
    <row r="10" spans="1:8" ht="21" customHeight="1" x14ac:dyDescent="0.2">
      <c r="A10" s="116" t="s">
        <v>14</v>
      </c>
      <c r="B10" t="s">
        <v>100</v>
      </c>
      <c r="C10" t="s">
        <v>109</v>
      </c>
      <c r="D10" t="s">
        <v>107</v>
      </c>
      <c r="E10" t="s">
        <v>104</v>
      </c>
      <c r="F10" s="115" t="s">
        <v>102</v>
      </c>
    </row>
    <row r="11" spans="1:8" x14ac:dyDescent="0.2">
      <c r="A11" s="108" t="s">
        <v>99</v>
      </c>
      <c r="B11" s="126">
        <v>7000</v>
      </c>
      <c r="C11" s="127">
        <v>3480</v>
      </c>
      <c r="D11" s="117">
        <v>4327.3</v>
      </c>
      <c r="E11" s="118">
        <f>C11+D11</f>
        <v>7807.3</v>
      </c>
      <c r="F11" s="118">
        <f>B11-E11</f>
        <v>-807.30000000000018</v>
      </c>
      <c r="H11" s="115"/>
    </row>
    <row r="12" spans="1:8" x14ac:dyDescent="0.2">
      <c r="H12" s="115"/>
    </row>
    <row r="13" spans="1:8" x14ac:dyDescent="0.2">
      <c r="A13" s="90" t="s">
        <v>110</v>
      </c>
      <c r="B13" t="s">
        <v>100</v>
      </c>
      <c r="C13" t="s">
        <v>108</v>
      </c>
      <c r="D13" t="s">
        <v>105</v>
      </c>
    </row>
    <row r="14" spans="1:8" x14ac:dyDescent="0.2">
      <c r="A14" s="114" t="s">
        <v>30</v>
      </c>
      <c r="B14" s="7">
        <v>5445</v>
      </c>
      <c r="C14" s="111">
        <v>2000</v>
      </c>
      <c r="D14" s="110">
        <f>B14-C14</f>
        <v>3445</v>
      </c>
      <c r="E14" s="107" t="s">
        <v>106</v>
      </c>
    </row>
    <row r="15" spans="1:8" x14ac:dyDescent="0.2">
      <c r="A15" s="114" t="s">
        <v>28</v>
      </c>
      <c r="B15" s="7">
        <v>2630</v>
      </c>
      <c r="C15" s="125">
        <v>1400</v>
      </c>
      <c r="D15" s="110">
        <f>B15-C15-1020</f>
        <v>210</v>
      </c>
      <c r="E15" s="107" t="s">
        <v>59</v>
      </c>
    </row>
    <row r="16" spans="1:8" x14ac:dyDescent="0.2">
      <c r="A16" s="114" t="s">
        <v>23</v>
      </c>
      <c r="B16" s="7">
        <v>3120</v>
      </c>
      <c r="C16" s="110"/>
      <c r="D16" s="110">
        <v>0</v>
      </c>
    </row>
    <row r="17" spans="1:7" x14ac:dyDescent="0.2">
      <c r="A17" s="114" t="s">
        <v>24</v>
      </c>
      <c r="B17" s="7">
        <v>5430</v>
      </c>
      <c r="C17" s="110"/>
      <c r="D17" s="110">
        <v>4430</v>
      </c>
    </row>
    <row r="18" spans="1:7" x14ac:dyDescent="0.2">
      <c r="A18" s="114" t="s">
        <v>49</v>
      </c>
      <c r="B18" s="7">
        <v>600</v>
      </c>
      <c r="C18" s="110"/>
      <c r="D18" s="110"/>
    </row>
    <row r="19" spans="1:7" x14ac:dyDescent="0.2">
      <c r="A19" s="119" t="s">
        <v>103</v>
      </c>
      <c r="B19" s="90">
        <f>SUM(B14:B18)</f>
        <v>17225</v>
      </c>
      <c r="C19" s="90">
        <f>SUM(C14:C18)</f>
        <v>3400</v>
      </c>
      <c r="D19" s="90">
        <f>SUM(D14:D18)</f>
        <v>8085</v>
      </c>
    </row>
    <row r="20" spans="1:7" x14ac:dyDescent="0.2">
      <c r="G20" t="s">
        <v>55</v>
      </c>
    </row>
    <row r="21" spans="1:7" x14ac:dyDescent="0.2">
      <c r="A21" s="90" t="s">
        <v>112</v>
      </c>
      <c r="B21" t="s">
        <v>100</v>
      </c>
      <c r="C21" t="s">
        <v>105</v>
      </c>
      <c r="D21" t="s">
        <v>116</v>
      </c>
    </row>
    <row r="22" spans="1:7" x14ac:dyDescent="0.2">
      <c r="A22" s="114" t="s">
        <v>30</v>
      </c>
      <c r="B22" s="7">
        <v>5445</v>
      </c>
      <c r="C22" s="110">
        <f>B22-2000</f>
        <v>3445</v>
      </c>
    </row>
    <row r="23" spans="1:7" x14ac:dyDescent="0.2">
      <c r="A23" s="114" t="s">
        <v>28</v>
      </c>
      <c r="B23" s="7">
        <v>2630</v>
      </c>
      <c r="C23" s="110">
        <f>B23-1400-1020</f>
        <v>210</v>
      </c>
    </row>
    <row r="24" spans="1:7" x14ac:dyDescent="0.2">
      <c r="A24" s="114" t="s">
        <v>23</v>
      </c>
      <c r="B24" s="7">
        <v>3120</v>
      </c>
      <c r="C24" s="110">
        <v>0</v>
      </c>
    </row>
    <row r="25" spans="1:7" x14ac:dyDescent="0.2">
      <c r="A25" s="114" t="s">
        <v>24</v>
      </c>
      <c r="B25" s="7">
        <v>5430</v>
      </c>
      <c r="C25" s="110">
        <v>4430</v>
      </c>
    </row>
    <row r="26" spans="1:7" x14ac:dyDescent="0.2">
      <c r="A26" s="114" t="s">
        <v>49</v>
      </c>
      <c r="B26" s="7">
        <v>600</v>
      </c>
      <c r="C26" s="110"/>
    </row>
    <row r="27" spans="1:7" x14ac:dyDescent="0.2">
      <c r="A27" s="119" t="s">
        <v>103</v>
      </c>
      <c r="B27" s="90">
        <f>SUM(B22:B26)</f>
        <v>17225</v>
      </c>
      <c r="C27" s="90">
        <f>SUM(C22:C26)</f>
        <v>8085</v>
      </c>
      <c r="D27">
        <f>B27-C27</f>
        <v>9140</v>
      </c>
    </row>
    <row r="29" spans="1:7" x14ac:dyDescent="0.2">
      <c r="A29" s="121" t="s">
        <v>113</v>
      </c>
      <c r="B29" t="s">
        <v>100</v>
      </c>
      <c r="C29" t="s">
        <v>115</v>
      </c>
      <c r="D29" t="s">
        <v>117</v>
      </c>
    </row>
    <row r="30" spans="1:7" x14ac:dyDescent="0.2">
      <c r="A30" s="49" t="s">
        <v>36</v>
      </c>
      <c r="B30" s="120">
        <v>11400</v>
      </c>
      <c r="C30">
        <v>10830</v>
      </c>
      <c r="D30">
        <f>C30-D27</f>
        <v>1690</v>
      </c>
      <c r="E30" s="123">
        <v>1000</v>
      </c>
      <c r="F30" t="s">
        <v>118</v>
      </c>
      <c r="G30" t="s">
        <v>120</v>
      </c>
    </row>
    <row r="31" spans="1:7" x14ac:dyDescent="0.2">
      <c r="A31" t="s">
        <v>114</v>
      </c>
      <c r="B31">
        <f>B27-B30</f>
        <v>5825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FB9F0-4E8F-374D-8ED2-2E0F18DE3C5A}">
  <dimension ref="A1:G61"/>
  <sheetViews>
    <sheetView workbookViewId="0">
      <selection activeCell="B18" sqref="B18"/>
    </sheetView>
  </sheetViews>
  <sheetFormatPr baseColWidth="10" defaultRowHeight="16" x14ac:dyDescent="0.2"/>
  <cols>
    <col min="1" max="1" width="55.83203125" style="2" customWidth="1"/>
    <col min="2" max="2" width="6.33203125" style="1" bestFit="1" customWidth="1"/>
    <col min="3" max="3" width="1.33203125" style="1" customWidth="1"/>
    <col min="4" max="4" width="51.1640625" style="1" bestFit="1" customWidth="1"/>
    <col min="5" max="5" width="6.33203125" style="1" bestFit="1" customWidth="1"/>
  </cols>
  <sheetData>
    <row r="1" spans="1:5" ht="29" customHeight="1" thickBot="1" x14ac:dyDescent="0.25">
      <c r="A1" s="46" t="s">
        <v>34</v>
      </c>
      <c r="B1" s="14"/>
      <c r="C1" s="14"/>
      <c r="D1" s="19"/>
      <c r="E1" s="19"/>
    </row>
    <row r="2" spans="1:5" ht="29" customHeight="1" x14ac:dyDescent="0.2">
      <c r="A2" s="21" t="s">
        <v>30</v>
      </c>
      <c r="B2" s="22">
        <f>SUM(B28:B33)</f>
        <v>5445</v>
      </c>
      <c r="C2" s="8"/>
      <c r="D2" s="65" t="s">
        <v>93</v>
      </c>
      <c r="E2" s="66"/>
    </row>
    <row r="3" spans="1:5" x14ac:dyDescent="0.2">
      <c r="A3" s="49" t="s">
        <v>28</v>
      </c>
      <c r="B3" s="50">
        <f>SUM(B35:B50)</f>
        <v>2630</v>
      </c>
      <c r="C3" s="8"/>
      <c r="D3" s="67" t="s">
        <v>36</v>
      </c>
      <c r="E3" s="68" t="s">
        <v>41</v>
      </c>
    </row>
    <row r="4" spans="1:5" x14ac:dyDescent="0.2">
      <c r="A4" s="49" t="s">
        <v>23</v>
      </c>
      <c r="B4" s="50">
        <f>SUM(E28:E34)</f>
        <v>3120</v>
      </c>
      <c r="C4" s="8"/>
      <c r="D4" s="69" t="s">
        <v>37</v>
      </c>
      <c r="E4" s="70" t="s">
        <v>42</v>
      </c>
    </row>
    <row r="5" spans="1:5" x14ac:dyDescent="0.2">
      <c r="A5" s="49" t="s">
        <v>24</v>
      </c>
      <c r="B5" s="50">
        <f>SUM(E37:E45)</f>
        <v>5430</v>
      </c>
      <c r="C5" s="8"/>
      <c r="D5" s="71" t="s">
        <v>38</v>
      </c>
      <c r="E5" s="72" t="s">
        <v>43</v>
      </c>
    </row>
    <row r="6" spans="1:5" ht="17" customHeight="1" thickBot="1" x14ac:dyDescent="0.25">
      <c r="A6" s="49" t="s">
        <v>49</v>
      </c>
      <c r="B6" s="50">
        <v>600</v>
      </c>
      <c r="C6" s="8"/>
      <c r="D6" s="128" t="s">
        <v>39</v>
      </c>
      <c r="E6" s="129"/>
    </row>
    <row r="7" spans="1:5" ht="17" customHeight="1" thickBot="1" x14ac:dyDescent="0.25">
      <c r="A7" s="51" t="s">
        <v>14</v>
      </c>
      <c r="B7" s="52">
        <v>7000</v>
      </c>
      <c r="C7" s="8"/>
      <c r="D7" s="130"/>
      <c r="E7" s="129"/>
    </row>
    <row r="8" spans="1:5" ht="46" thickBot="1" x14ac:dyDescent="0.25">
      <c r="A8" s="53" t="s">
        <v>66</v>
      </c>
      <c r="B8" s="54">
        <v>3900</v>
      </c>
      <c r="C8" s="8"/>
      <c r="D8" s="73" t="s">
        <v>45</v>
      </c>
      <c r="E8" s="74" t="s">
        <v>40</v>
      </c>
    </row>
    <row r="9" spans="1:5" x14ac:dyDescent="0.2">
      <c r="A9" s="55" t="s">
        <v>22</v>
      </c>
      <c r="B9" s="26">
        <v>1700</v>
      </c>
      <c r="C9" s="8"/>
      <c r="D9" s="48"/>
      <c r="E9" s="9"/>
    </row>
    <row r="10" spans="1:5" s="9" customFormat="1" ht="17" thickBot="1" x14ac:dyDescent="0.25">
      <c r="A10" s="56" t="s">
        <v>26</v>
      </c>
      <c r="B10" s="27">
        <v>1300</v>
      </c>
      <c r="C10" s="8"/>
      <c r="D10" s="11"/>
      <c r="E10" s="11"/>
    </row>
    <row r="11" spans="1:5" s="11" customFormat="1" ht="15" customHeight="1" x14ac:dyDescent="0.2">
      <c r="A11" s="28" t="s">
        <v>27</v>
      </c>
      <c r="B11" s="29">
        <v>1500</v>
      </c>
      <c r="C11" s="8"/>
      <c r="D11" s="8"/>
      <c r="E11" s="10"/>
    </row>
    <row r="12" spans="1:5" s="11" customFormat="1" x14ac:dyDescent="0.2">
      <c r="A12" s="28" t="s">
        <v>68</v>
      </c>
      <c r="B12" s="29">
        <v>2000</v>
      </c>
      <c r="C12" s="8"/>
      <c r="D12" s="106" t="s">
        <v>96</v>
      </c>
      <c r="E12" s="106">
        <v>21000</v>
      </c>
    </row>
    <row r="13" spans="1:5" s="11" customFormat="1" x14ac:dyDescent="0.2">
      <c r="A13" s="28" t="s">
        <v>79</v>
      </c>
      <c r="B13" s="29">
        <v>3500</v>
      </c>
      <c r="C13" s="8"/>
      <c r="D13" s="106" t="s">
        <v>89</v>
      </c>
      <c r="E13" s="106">
        <f>E12-E15</f>
        <v>10475</v>
      </c>
    </row>
    <row r="14" spans="1:5" s="11" customFormat="1" ht="17" thickBot="1" x14ac:dyDescent="0.25">
      <c r="A14" s="28" t="s">
        <v>86</v>
      </c>
      <c r="B14" s="29">
        <v>2500</v>
      </c>
      <c r="C14" s="8"/>
      <c r="D14" s="106"/>
      <c r="E14" s="106"/>
    </row>
    <row r="15" spans="1:5" ht="17" thickBot="1" x14ac:dyDescent="0.25">
      <c r="A15" s="37" t="s">
        <v>35</v>
      </c>
      <c r="B15" s="35">
        <f>SUM(B2:B14)</f>
        <v>40625</v>
      </c>
      <c r="D15" s="106" t="s">
        <v>83</v>
      </c>
      <c r="E15" s="106">
        <f>B15-E23</f>
        <v>10525</v>
      </c>
    </row>
    <row r="16" spans="1:5" ht="19" thickBot="1" x14ac:dyDescent="0.25">
      <c r="A16" s="47" t="s">
        <v>19</v>
      </c>
    </row>
    <row r="17" spans="1:7" ht="25" customHeight="1" x14ac:dyDescent="0.2">
      <c r="A17" s="31"/>
      <c r="B17" s="38" t="s">
        <v>20</v>
      </c>
      <c r="C17" s="41"/>
      <c r="D17" s="33" t="s">
        <v>46</v>
      </c>
      <c r="E17" s="34" t="s">
        <v>21</v>
      </c>
    </row>
    <row r="18" spans="1:7" x14ac:dyDescent="0.2">
      <c r="A18" s="49" t="s">
        <v>36</v>
      </c>
      <c r="B18" s="75">
        <v>30</v>
      </c>
      <c r="C18" s="76"/>
      <c r="D18" s="7">
        <v>380</v>
      </c>
      <c r="E18" s="50">
        <f>B18*D18</f>
        <v>11400</v>
      </c>
    </row>
    <row r="19" spans="1:7" x14ac:dyDescent="0.2">
      <c r="A19" s="18" t="s">
        <v>14</v>
      </c>
      <c r="B19" s="77">
        <v>12</v>
      </c>
      <c r="C19" s="78"/>
      <c r="D19" s="13">
        <v>550</v>
      </c>
      <c r="E19" s="17">
        <f>B19*D19</f>
        <v>6600</v>
      </c>
    </row>
    <row r="20" spans="1:7" x14ac:dyDescent="0.2">
      <c r="A20" s="16" t="s">
        <v>47</v>
      </c>
      <c r="B20" s="79">
        <v>10</v>
      </c>
      <c r="C20" s="80"/>
      <c r="D20" s="12">
        <v>230</v>
      </c>
      <c r="E20" s="23">
        <f>B20*D20</f>
        <v>2300</v>
      </c>
    </row>
    <row r="21" spans="1:7" x14ac:dyDescent="0.2">
      <c r="A21" s="81" t="s">
        <v>48</v>
      </c>
      <c r="B21" s="82">
        <v>50</v>
      </c>
      <c r="C21" s="83"/>
      <c r="D21" s="25">
        <v>70</v>
      </c>
      <c r="E21" s="84">
        <v>3000</v>
      </c>
      <c r="G21" s="90"/>
    </row>
    <row r="22" spans="1:7" x14ac:dyDescent="0.2">
      <c r="A22" s="24" t="s">
        <v>84</v>
      </c>
      <c r="B22" s="39"/>
      <c r="C22" s="42"/>
      <c r="D22" s="5"/>
      <c r="E22" s="15">
        <v>6800</v>
      </c>
    </row>
    <row r="23" spans="1:7" ht="17" thickBot="1" x14ac:dyDescent="0.25">
      <c r="A23" s="36" t="s">
        <v>33</v>
      </c>
      <c r="B23" s="40"/>
      <c r="C23" s="43"/>
      <c r="D23" s="32"/>
      <c r="E23" s="30">
        <f>SUM(E18:E22)</f>
        <v>30100</v>
      </c>
    </row>
    <row r="24" spans="1:7" x14ac:dyDescent="0.2">
      <c r="A24" s="44" t="s">
        <v>55</v>
      </c>
    </row>
    <row r="25" spans="1:7" x14ac:dyDescent="0.2">
      <c r="A25" s="44"/>
    </row>
    <row r="26" spans="1:7" ht="35" customHeight="1" thickBot="1" x14ac:dyDescent="0.3">
      <c r="A26" s="85" t="s">
        <v>32</v>
      </c>
      <c r="B26" s="57"/>
      <c r="C26" s="57"/>
      <c r="D26" s="6"/>
      <c r="E26" s="6"/>
    </row>
    <row r="27" spans="1:7" s="6" customFormat="1" ht="19" customHeight="1" x14ac:dyDescent="0.2">
      <c r="A27" s="86" t="s">
        <v>31</v>
      </c>
      <c r="B27" s="89"/>
      <c r="C27" s="20"/>
      <c r="D27" s="86" t="s">
        <v>23</v>
      </c>
      <c r="E27" s="88"/>
    </row>
    <row r="28" spans="1:7" ht="17" customHeight="1" x14ac:dyDescent="0.2">
      <c r="A28" s="59" t="s">
        <v>87</v>
      </c>
      <c r="B28" s="60">
        <v>1560</v>
      </c>
      <c r="C28" s="58"/>
      <c r="D28" s="59" t="s">
        <v>78</v>
      </c>
      <c r="E28" s="60">
        <v>600</v>
      </c>
    </row>
    <row r="29" spans="1:7" ht="17" customHeight="1" x14ac:dyDescent="0.2">
      <c r="A29" s="59" t="s">
        <v>88</v>
      </c>
      <c r="B29" s="60">
        <v>1885</v>
      </c>
      <c r="C29" s="58"/>
      <c r="D29" s="59" t="s">
        <v>1</v>
      </c>
      <c r="E29" s="60">
        <v>100</v>
      </c>
    </row>
    <row r="30" spans="1:7" ht="17" customHeight="1" x14ac:dyDescent="0.2">
      <c r="A30" s="59" t="s">
        <v>94</v>
      </c>
      <c r="B30" s="60">
        <v>1000</v>
      </c>
      <c r="C30" s="58"/>
      <c r="D30" s="59" t="s">
        <v>77</v>
      </c>
      <c r="E30" s="60">
        <v>800</v>
      </c>
    </row>
    <row r="31" spans="1:7" ht="17" customHeight="1" x14ac:dyDescent="0.2">
      <c r="A31" s="59" t="s">
        <v>97</v>
      </c>
      <c r="B31" s="60">
        <v>600</v>
      </c>
      <c r="C31" s="58"/>
      <c r="D31" s="59" t="s">
        <v>18</v>
      </c>
      <c r="E31" s="60">
        <v>200</v>
      </c>
    </row>
    <row r="32" spans="1:7" ht="17" customHeight="1" thickBot="1" x14ac:dyDescent="0.25">
      <c r="A32" s="61" t="s">
        <v>80</v>
      </c>
      <c r="B32" s="62">
        <v>400</v>
      </c>
      <c r="C32" s="8"/>
      <c r="D32" s="59" t="s">
        <v>85</v>
      </c>
      <c r="E32" s="63">
        <v>500</v>
      </c>
    </row>
    <row r="33" spans="1:5" ht="17" customHeight="1" thickBot="1" x14ac:dyDescent="0.25">
      <c r="A33" s="59"/>
      <c r="B33" s="60"/>
      <c r="C33" s="58"/>
      <c r="D33" s="3" t="s">
        <v>12</v>
      </c>
      <c r="E33" s="63">
        <v>700</v>
      </c>
    </row>
    <row r="34" spans="1:5" ht="17" customHeight="1" thickBot="1" x14ac:dyDescent="0.25">
      <c r="A34" s="87" t="s">
        <v>28</v>
      </c>
      <c r="B34" s="88"/>
      <c r="C34" s="58"/>
      <c r="D34" s="4" t="s">
        <v>13</v>
      </c>
      <c r="E34" s="62">
        <v>220</v>
      </c>
    </row>
    <row r="35" spans="1:5" ht="17" customHeight="1" thickBot="1" x14ac:dyDescent="0.25">
      <c r="A35" s="59" t="s">
        <v>2</v>
      </c>
      <c r="B35" s="60">
        <v>90</v>
      </c>
      <c r="C35" s="58"/>
    </row>
    <row r="36" spans="1:5" ht="17" customHeight="1" x14ac:dyDescent="0.2">
      <c r="A36" s="59" t="s">
        <v>71</v>
      </c>
      <c r="B36" s="60">
        <v>90</v>
      </c>
      <c r="C36" s="58"/>
      <c r="D36" s="86" t="s">
        <v>24</v>
      </c>
      <c r="E36" s="88"/>
    </row>
    <row r="37" spans="1:5" ht="17" customHeight="1" x14ac:dyDescent="0.2">
      <c r="A37" s="59" t="s">
        <v>74</v>
      </c>
      <c r="B37" s="60">
        <v>60</v>
      </c>
      <c r="C37" s="58"/>
      <c r="D37" s="64" t="s">
        <v>15</v>
      </c>
      <c r="E37" s="63">
        <v>200</v>
      </c>
    </row>
    <row r="38" spans="1:5" ht="17" customHeight="1" x14ac:dyDescent="0.2">
      <c r="A38" s="59" t="s">
        <v>72</v>
      </c>
      <c r="B38" s="60">
        <v>30</v>
      </c>
      <c r="C38" s="58"/>
      <c r="D38" s="59" t="s">
        <v>6</v>
      </c>
      <c r="E38" s="60">
        <v>1000</v>
      </c>
    </row>
    <row r="39" spans="1:5" ht="17" customHeight="1" x14ac:dyDescent="0.2">
      <c r="A39" s="59" t="s">
        <v>73</v>
      </c>
      <c r="B39" s="60">
        <v>60</v>
      </c>
      <c r="C39" s="58"/>
      <c r="D39" s="59" t="s">
        <v>7</v>
      </c>
      <c r="E39" s="60">
        <v>2000</v>
      </c>
    </row>
    <row r="40" spans="1:5" ht="17" customHeight="1" x14ac:dyDescent="0.2">
      <c r="A40" s="59" t="s">
        <v>0</v>
      </c>
      <c r="B40" s="60">
        <v>60</v>
      </c>
      <c r="C40" s="58"/>
      <c r="D40" s="3" t="s">
        <v>16</v>
      </c>
      <c r="E40" s="63">
        <v>200</v>
      </c>
    </row>
    <row r="41" spans="1:5" ht="17" customHeight="1" x14ac:dyDescent="0.2">
      <c r="A41" s="59" t="s">
        <v>95</v>
      </c>
      <c r="B41" s="60">
        <v>350</v>
      </c>
      <c r="C41" s="58"/>
      <c r="D41" s="3" t="s">
        <v>9</v>
      </c>
      <c r="E41" s="63">
        <v>130</v>
      </c>
    </row>
    <row r="42" spans="1:5" ht="17" customHeight="1" x14ac:dyDescent="0.2">
      <c r="A42" s="59" t="s">
        <v>44</v>
      </c>
      <c r="B42" s="60">
        <v>50</v>
      </c>
      <c r="C42" s="58"/>
      <c r="D42" s="3" t="s">
        <v>10</v>
      </c>
      <c r="E42" s="63">
        <v>500</v>
      </c>
    </row>
    <row r="43" spans="1:5" ht="17" customHeight="1" x14ac:dyDescent="0.2">
      <c r="A43" s="59" t="s">
        <v>75</v>
      </c>
      <c r="B43" s="60">
        <v>240</v>
      </c>
      <c r="D43" s="3" t="s">
        <v>67</v>
      </c>
      <c r="E43" s="63">
        <v>200</v>
      </c>
    </row>
    <row r="44" spans="1:5" ht="19" customHeight="1" x14ac:dyDescent="0.2">
      <c r="A44" s="59" t="s">
        <v>76</v>
      </c>
      <c r="B44" s="60">
        <v>50</v>
      </c>
      <c r="C44" s="8"/>
      <c r="D44" s="59" t="s">
        <v>8</v>
      </c>
      <c r="E44" s="63">
        <v>700</v>
      </c>
    </row>
    <row r="45" spans="1:5" ht="19" customHeight="1" thickBot="1" x14ac:dyDescent="0.25">
      <c r="A45" s="59" t="s">
        <v>3</v>
      </c>
      <c r="B45" s="60">
        <v>50</v>
      </c>
      <c r="C45" s="58"/>
      <c r="D45" s="61" t="s">
        <v>17</v>
      </c>
      <c r="E45" s="62">
        <v>500</v>
      </c>
    </row>
    <row r="46" spans="1:5" ht="19" customHeight="1" x14ac:dyDescent="0.2">
      <c r="A46" s="59" t="s">
        <v>4</v>
      </c>
      <c r="B46" s="60">
        <v>180</v>
      </c>
      <c r="C46" s="58"/>
    </row>
    <row r="47" spans="1:5" ht="19" customHeight="1" x14ac:dyDescent="0.2">
      <c r="A47" s="59" t="s">
        <v>5</v>
      </c>
      <c r="B47" s="60">
        <v>50</v>
      </c>
      <c r="C47" s="58"/>
    </row>
    <row r="48" spans="1:5" ht="19" customHeight="1" x14ac:dyDescent="0.2">
      <c r="A48" s="59" t="s">
        <v>25</v>
      </c>
      <c r="B48" s="60">
        <v>300</v>
      </c>
      <c r="C48" s="58"/>
    </row>
    <row r="49" spans="1:7" ht="19" customHeight="1" x14ac:dyDescent="0.2">
      <c r="A49" s="3" t="s">
        <v>11</v>
      </c>
      <c r="B49" s="63">
        <v>670</v>
      </c>
      <c r="C49" s="58"/>
    </row>
    <row r="50" spans="1:7" ht="19" customHeight="1" thickBot="1" x14ac:dyDescent="0.25">
      <c r="A50" s="4" t="s">
        <v>29</v>
      </c>
      <c r="B50" s="62">
        <v>300</v>
      </c>
      <c r="C50" s="58"/>
      <c r="D50"/>
      <c r="E50"/>
    </row>
    <row r="51" spans="1:7" ht="19" customHeight="1" x14ac:dyDescent="0.2">
      <c r="C51" s="58"/>
    </row>
    <row r="52" spans="1:7" ht="19" customHeight="1" x14ac:dyDescent="0.2">
      <c r="C52" s="8"/>
    </row>
    <row r="53" spans="1:7" ht="19" customHeight="1" x14ac:dyDescent="0.2">
      <c r="C53" s="8"/>
    </row>
    <row r="54" spans="1:7" ht="19" customHeight="1" x14ac:dyDescent="0.2">
      <c r="C54" s="8"/>
    </row>
    <row r="58" spans="1:7" x14ac:dyDescent="0.2">
      <c r="B58" s="1" t="s">
        <v>90</v>
      </c>
      <c r="D58" s="1" t="s">
        <v>91</v>
      </c>
      <c r="G58" t="s">
        <v>92</v>
      </c>
    </row>
    <row r="59" spans="1:7" x14ac:dyDescent="0.2">
      <c r="A59" s="2" t="s">
        <v>69</v>
      </c>
      <c r="B59" s="1">
        <v>312</v>
      </c>
      <c r="D59" s="1">
        <v>8</v>
      </c>
      <c r="E59" s="1">
        <f>B59-D59</f>
        <v>304</v>
      </c>
      <c r="G59">
        <f>B59*5</f>
        <v>1560</v>
      </c>
    </row>
    <row r="60" spans="1:7" x14ac:dyDescent="0.2">
      <c r="A60" s="2" t="s">
        <v>70</v>
      </c>
      <c r="B60" s="1">
        <v>377</v>
      </c>
      <c r="D60" s="1">
        <v>12</v>
      </c>
      <c r="E60" s="1">
        <f>B60-D60</f>
        <v>365</v>
      </c>
      <c r="G60">
        <f>B60*5</f>
        <v>1885</v>
      </c>
    </row>
    <row r="61" spans="1:7" x14ac:dyDescent="0.2">
      <c r="E61" s="90">
        <f>SUM(E59:E60)</f>
        <v>669</v>
      </c>
      <c r="G61" s="105">
        <f>E61*5</f>
        <v>3345</v>
      </c>
    </row>
  </sheetData>
  <mergeCells count="1">
    <mergeCell ref="D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A93E-8858-4C4C-BF27-259E2B9D4EF9}">
  <dimension ref="A1:C19"/>
  <sheetViews>
    <sheetView workbookViewId="0">
      <selection activeCell="C17" sqref="C17"/>
    </sheetView>
  </sheetViews>
  <sheetFormatPr baseColWidth="10" defaultRowHeight="16" x14ac:dyDescent="0.2"/>
  <cols>
    <col min="1" max="1" width="30.1640625" bestFit="1" customWidth="1"/>
    <col min="2" max="2" width="17.33203125" bestFit="1" customWidth="1"/>
    <col min="3" max="3" width="7.1640625" bestFit="1" customWidth="1"/>
  </cols>
  <sheetData>
    <row r="1" spans="1:3" x14ac:dyDescent="0.2">
      <c r="A1" s="91" t="s">
        <v>50</v>
      </c>
      <c r="B1" s="91">
        <v>10</v>
      </c>
      <c r="C1" s="91" t="s">
        <v>51</v>
      </c>
    </row>
    <row r="2" spans="1:3" x14ac:dyDescent="0.2">
      <c r="A2" s="92" t="s">
        <v>52</v>
      </c>
      <c r="B2" s="93"/>
      <c r="C2" s="94"/>
    </row>
    <row r="3" spans="1:3" x14ac:dyDescent="0.2">
      <c r="A3" s="95" t="s">
        <v>53</v>
      </c>
      <c r="B3" s="96"/>
      <c r="C3" s="97">
        <v>100</v>
      </c>
    </row>
    <row r="4" spans="1:3" x14ac:dyDescent="0.2">
      <c r="A4" s="95" t="s">
        <v>64</v>
      </c>
      <c r="B4" s="96"/>
      <c r="C4" s="97"/>
    </row>
    <row r="5" spans="1:3" x14ac:dyDescent="0.2">
      <c r="A5" s="95" t="s">
        <v>54</v>
      </c>
      <c r="B5" s="96" t="s">
        <v>55</v>
      </c>
      <c r="C5" s="97">
        <v>200</v>
      </c>
    </row>
    <row r="6" spans="1:3" x14ac:dyDescent="0.2">
      <c r="A6" s="95" t="s">
        <v>56</v>
      </c>
      <c r="B6" s="96"/>
      <c r="C6" s="97">
        <v>80</v>
      </c>
    </row>
    <row r="7" spans="1:3" x14ac:dyDescent="0.2">
      <c r="A7" s="95" t="s">
        <v>57</v>
      </c>
      <c r="B7" s="96"/>
      <c r="C7" s="97">
        <v>100</v>
      </c>
    </row>
    <row r="8" spans="1:3" x14ac:dyDescent="0.2">
      <c r="A8" s="95" t="s">
        <v>58</v>
      </c>
      <c r="B8" s="96"/>
      <c r="C8" s="97">
        <v>100</v>
      </c>
    </row>
    <row r="9" spans="1:3" x14ac:dyDescent="0.2">
      <c r="A9" s="95" t="s">
        <v>59</v>
      </c>
      <c r="B9" s="96"/>
      <c r="C9" s="97">
        <v>100</v>
      </c>
    </row>
    <row r="10" spans="1:3" x14ac:dyDescent="0.2">
      <c r="A10" s="92"/>
      <c r="B10" s="93"/>
      <c r="C10" s="94">
        <f>SUM(C3:C9)</f>
        <v>680</v>
      </c>
    </row>
    <row r="11" spans="1:3" x14ac:dyDescent="0.2">
      <c r="A11" s="92" t="s">
        <v>60</v>
      </c>
      <c r="B11" s="93" t="s">
        <v>61</v>
      </c>
      <c r="C11" s="94"/>
    </row>
    <row r="12" spans="1:3" x14ac:dyDescent="0.2">
      <c r="A12" s="92">
        <v>270</v>
      </c>
      <c r="B12" s="93">
        <v>10</v>
      </c>
      <c r="C12" s="94">
        <f>A12*B12</f>
        <v>2700</v>
      </c>
    </row>
    <row r="13" spans="1:3" x14ac:dyDescent="0.2">
      <c r="A13" s="92" t="s">
        <v>62</v>
      </c>
      <c r="B13" s="93"/>
      <c r="C13" s="94">
        <v>800</v>
      </c>
    </row>
    <row r="14" spans="1:3" ht="17" thickBot="1" x14ac:dyDescent="0.25">
      <c r="A14" s="98" t="s">
        <v>63</v>
      </c>
      <c r="B14" s="99"/>
      <c r="C14" s="100">
        <f>C10+C12+C13</f>
        <v>4180</v>
      </c>
    </row>
    <row r="15" spans="1:3" ht="17" thickTop="1" x14ac:dyDescent="0.2">
      <c r="A15" s="92" t="s">
        <v>65</v>
      </c>
      <c r="B15" s="101">
        <f>B1*2*50</f>
        <v>1000</v>
      </c>
      <c r="C15" s="102"/>
    </row>
    <row r="16" spans="1:3" x14ac:dyDescent="0.2">
      <c r="A16" s="103"/>
      <c r="B16" s="103"/>
      <c r="C16" s="103"/>
    </row>
    <row r="17" spans="1:3" x14ac:dyDescent="0.2">
      <c r="A17" s="104" t="s">
        <v>82</v>
      </c>
      <c r="C17">
        <f>C10+C13+B15+1500</f>
        <v>3980</v>
      </c>
    </row>
    <row r="19" spans="1:3" x14ac:dyDescent="0.2">
      <c r="A19" s="104" t="s">
        <v>81</v>
      </c>
      <c r="C19">
        <f>C12</f>
        <v>2700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Rozpocet</vt:lpstr>
      <vt:lpstr>Novy navrh</vt:lpstr>
      <vt:lpstr>R-prepocty</vt:lpstr>
      <vt:lpstr>SKD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Mlynarova</dc:creator>
  <cp:lastModifiedBy>Daniela</cp:lastModifiedBy>
  <cp:lastPrinted>2021-05-18T15:06:56Z</cp:lastPrinted>
  <dcterms:created xsi:type="dcterms:W3CDTF">2019-09-20T13:04:39Z</dcterms:created>
  <dcterms:modified xsi:type="dcterms:W3CDTF">2021-09-22T19:13:56Z</dcterms:modified>
</cp:coreProperties>
</file>